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6705" activeTab="0"/>
  </bookViews>
  <sheets>
    <sheet name="治験（医薬品）" sheetId="1" r:id="rId1"/>
  </sheets>
  <definedNames>
    <definedName name="_xlnm.Print_Area" localSheetId="0">'治験（医薬品）'!$A$1:$R$81</definedName>
    <definedName name="_xlnm.Print_Titles" localSheetId="0">'治験（医薬品）'!$A:$R,'治験（医薬品）'!$2:$4</definedName>
  </definedNames>
  <calcPr fullCalcOnLoad="1"/>
</workbook>
</file>

<file path=xl/comments1.xml><?xml version="1.0" encoding="utf-8"?>
<comments xmlns="http://schemas.openxmlformats.org/spreadsheetml/2006/main">
  <authors>
    <author>臨床試験支援センター</author>
  </authors>
  <commentList>
    <comment ref="K5" authorId="0">
      <text>
        <r>
          <rPr>
            <b/>
            <sz val="9"/>
            <rFont val="ＭＳ Ｐゴシック"/>
            <family val="3"/>
          </rPr>
          <t>臨床試験支援センター:</t>
        </r>
        <r>
          <rPr>
            <sz val="9"/>
            <rFont val="ＭＳ Ｐゴシック"/>
            <family val="3"/>
          </rPr>
          <t xml:space="preserve">
作成日は、
ポイント算出表の日付と同日か、
ポイント算出表の作成日以降の日付でお願いします。</t>
        </r>
      </text>
    </comment>
  </commentList>
</comments>
</file>

<file path=xl/sharedStrings.xml><?xml version="1.0" encoding="utf-8"?>
<sst xmlns="http://schemas.openxmlformats.org/spreadsheetml/2006/main" count="170" uniqueCount="113">
  <si>
    <t>日</t>
  </si>
  <si>
    <t>人</t>
  </si>
  <si>
    <t>1症例当たりのポイント数①（臨床試験研究費）</t>
  </si>
  <si>
    <t>1症例当たりのポイント数②（画像提供作製費）</t>
  </si>
  <si>
    <t>1症例当たりのポイント数④（治験薬管理費）</t>
  </si>
  <si>
    <t>1症例当たりのポイント数⑤（治験薬調製費）</t>
  </si>
  <si>
    <t>旅費</t>
  </si>
  <si>
    <t>カタログ添付</t>
  </si>
  <si>
    <t>（1）直接経費</t>
  </si>
  <si>
    <t>泊</t>
  </si>
  <si>
    <t>出張予定者・氏名</t>
  </si>
  <si>
    <t>出張予定者・職名</t>
  </si>
  <si>
    <t>円</t>
  </si>
  <si>
    <t>有・無いずれかを記入してください。</t>
  </si>
  <si>
    <t>（2）間接経費</t>
  </si>
  <si>
    <t>費　　　目</t>
  </si>
  <si>
    <t>※旅費有の場合、記入してください。</t>
  </si>
  <si>
    <t>目　的　地</t>
  </si>
  <si>
    <t>日　　数</t>
  </si>
  <si>
    <t>人　　数</t>
  </si>
  <si>
    <t xml:space="preserve">投与、割付け時（1症例あたり）
</t>
  </si>
  <si>
    <t>部分を記入してください。（自動的に計算されます。）</t>
  </si>
  <si>
    <t>　所　　属</t>
  </si>
  <si>
    <t>　氏　　名</t>
  </si>
  <si>
    <t>↑</t>
  </si>
  <si>
    <t>0の場合は空欄にしてください。</t>
  </si>
  <si>
    <t>うち消費税</t>
  </si>
  <si>
    <t>円</t>
  </si>
  <si>
    <t>印</t>
  </si>
  <si>
    <t>　職　　名</t>
  </si>
  <si>
    <t>（責任医師）</t>
  </si>
  <si>
    <t>文書番号</t>
  </si>
  <si>
    <t>（診療科長→実施医療機関の長）</t>
  </si>
  <si>
    <t>（実施医療機関の名称）</t>
  </si>
  <si>
    <t>下記のとおり臨床試験を実施したいので、経費算定をお願いいたします。</t>
  </si>
  <si>
    <t>記</t>
  </si>
  <si>
    <t>２．依頼者氏名</t>
  </si>
  <si>
    <t>熊大書式ポ－1の①</t>
  </si>
  <si>
    <t>熊大書式ポ－6の②</t>
  </si>
  <si>
    <t>熊大書式ポ－6の③</t>
  </si>
  <si>
    <t>熊大書式ポ－7の④</t>
  </si>
  <si>
    <t>熊大書式ポ－7の⑤</t>
  </si>
  <si>
    <t>３．算定内訳（金額は税込み）</t>
  </si>
  <si>
    <t>1症例当たりのポイント数③（病理スライド標本作製費）</t>
  </si>
  <si>
    <t>熊本大学旅費規則により算出</t>
  </si>
  <si>
    <t>固定費（契約時）</t>
  </si>
  <si>
    <t>固定費（年度更新時）</t>
  </si>
  <si>
    <t>(1)×0.3</t>
  </si>
  <si>
    <t>変動費（１症例分）</t>
  </si>
  <si>
    <t>１審査費</t>
  </si>
  <si>
    <t>２人件費（固定費）</t>
  </si>
  <si>
    <t>３研究開始準備費</t>
  </si>
  <si>
    <t>４旅費</t>
  </si>
  <si>
    <t>５備品費</t>
  </si>
  <si>
    <t>６管理費</t>
  </si>
  <si>
    <t>（１＋２＋３＋４＋５）×0.2</t>
  </si>
  <si>
    <t>３旅費</t>
  </si>
  <si>
    <t>４備品費</t>
  </si>
  <si>
    <t>５管理費</t>
  </si>
  <si>
    <t>（１＋２＋３＋４）×0.2</t>
  </si>
  <si>
    <t>１臨床試験研究経費</t>
  </si>
  <si>
    <t>２治験薬管理費</t>
  </si>
  <si>
    <t>３人件費（変動費）</t>
  </si>
  <si>
    <t>５病理スライド標本作製費</t>
  </si>
  <si>
    <t>６治験薬調製費</t>
  </si>
  <si>
    <t>７管理費</t>
  </si>
  <si>
    <t>（１＋２＋３＋４＋５＋６）×0.2</t>
  </si>
  <si>
    <t>1契約当たりのポイント数①'（臨床試験研究費）</t>
  </si>
  <si>
    <t>1契約当たりのポイント数②'（画像提供作製費）</t>
  </si>
  <si>
    <t>熊大書式ポ－1の①'</t>
  </si>
  <si>
    <t>熊大書式ポ－6の②'</t>
  </si>
  <si>
    <t>変動費（１契約分）</t>
  </si>
  <si>
    <t>２画像提供作製費</t>
  </si>
  <si>
    <t>３管理費</t>
  </si>
  <si>
    <t>診療科長</t>
  </si>
  <si>
    <t>氏名：          　           印</t>
  </si>
  <si>
    <t>　　　　　　　　　　　　区分
　　経費内訳</t>
  </si>
  <si>
    <t>医薬品等の臨床試験（治験・医薬品）に要する経費算定書</t>
  </si>
  <si>
    <t>B　固定費(年度更新時）合計</t>
  </si>
  <si>
    <t xml:space="preserve">所属・職名 </t>
  </si>
  <si>
    <t>（１＋２）×0.2</t>
  </si>
  <si>
    <t>病院長　 殿</t>
  </si>
  <si>
    <t>西暦     年   月   日</t>
  </si>
  <si>
    <t>■ 医薬品　□医療機器　□再生医療等製品</t>
  </si>
  <si>
    <t>区分</t>
  </si>
  <si>
    <t>整理番号</t>
  </si>
  <si>
    <t>■ 治験　 　</t>
  </si>
  <si>
    <t>熊本大学病院</t>
  </si>
  <si>
    <t>（署名・押印）</t>
  </si>
  <si>
    <t>250,000×消費税</t>
  </si>
  <si>
    <t>200,000×消費税</t>
  </si>
  <si>
    <t xml:space="preserve">１＋２＋３＋４＋５＋６ </t>
  </si>
  <si>
    <t>(1)×0.3</t>
  </si>
  <si>
    <t>Ａ　固定費(契約時）合計</t>
  </si>
  <si>
    <t>１＋２＋３＋４＋５</t>
  </si>
  <si>
    <t>ポイント④×1,000円×消費税</t>
  </si>
  <si>
    <t>ポイント①×5,000円×消費税</t>
  </si>
  <si>
    <t>ポイント②×4,000円×消費税</t>
  </si>
  <si>
    <t>ポイント③×4,000円×消費税</t>
  </si>
  <si>
    <t>ポイント⑤×1,000円×消費税</t>
  </si>
  <si>
    <t>１＋２＋３＋４＋５＋６ ＋７</t>
  </si>
  <si>
    <t>C　変動費（1症例分）合計</t>
  </si>
  <si>
    <t>ポイント②'×4,000円×消費税（初回契約時のみ）</t>
  </si>
  <si>
    <t>１＋２＋３</t>
  </si>
  <si>
    <t>Ｄ　変動費（１契約分）合計</t>
  </si>
  <si>
    <t>１．研究課題（計画書番号）</t>
  </si>
  <si>
    <r>
      <t>ポイント①</t>
    </r>
    <r>
      <rPr>
        <sz val="10"/>
        <color indexed="8"/>
        <rFont val="ＭＳ Ｐゴシック"/>
        <family val="3"/>
      </rPr>
      <t>×6,000円×消費税</t>
    </r>
  </si>
  <si>
    <r>
      <t>ポイント①'</t>
    </r>
    <r>
      <rPr>
        <sz val="10"/>
        <color indexed="8"/>
        <rFont val="ＭＳ Ｐゴシック"/>
        <family val="3"/>
      </rPr>
      <t>×6,000円×消費税（初回契約時のみ）</t>
    </r>
  </si>
  <si>
    <t>消費税率</t>
  </si>
  <si>
    <t>治験経費</t>
  </si>
  <si>
    <t>４画像提供作製費</t>
  </si>
  <si>
    <t>210,000×消費税</t>
  </si>
  <si>
    <t>申請－１９－０２０－１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</si>
</sst>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sz val="8"/>
      <color indexed="8"/>
      <name val="ＭＳ Ｐゴシック"/>
      <family val="3"/>
    </font>
    <font>
      <sz val="8"/>
      <color indexed="12"/>
      <name val="ＭＳ ゴシック"/>
      <family val="3"/>
    </font>
    <font>
      <u val="single"/>
      <sz val="10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rgb="FF000000"/>
      <name val="ＭＳ Ｐゴシック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/>
      <top style="double"/>
      <bottom/>
    </border>
    <border>
      <left/>
      <right/>
      <top style="dotted"/>
      <bottom style="double"/>
    </border>
    <border>
      <left/>
      <right style="double"/>
      <top style="double"/>
      <bottom/>
    </border>
    <border>
      <left/>
      <right style="double"/>
      <top style="dotted"/>
      <bottom style="double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/>
      <top/>
      <bottom style="double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/>
      <right/>
      <top style="hair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 diagonalDown="1">
      <left style="medium"/>
      <right/>
      <top style="medium"/>
      <bottom style="medium"/>
      <diagonal style="thin"/>
    </border>
    <border diagonalDown="1">
      <left/>
      <right style="thin"/>
      <top style="medium"/>
      <bottom style="medium"/>
      <diagonal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8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0" fillId="0" borderId="0" xfId="0" applyBorder="1" applyAlignment="1">
      <alignment vertical="center" textRotation="255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vertical="center" textRotation="255" wrapText="1"/>
    </xf>
    <xf numFmtId="0" fontId="4" fillId="0" borderId="0" xfId="0" applyFont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4" fillId="0" borderId="18" xfId="48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4" fillId="34" borderId="28" xfId="48" applyFont="1" applyFill="1" applyBorder="1" applyAlignment="1">
      <alignment vertical="center"/>
    </xf>
    <xf numFmtId="38" fontId="4" fillId="34" borderId="23" xfId="48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 textRotation="255" wrapText="1"/>
    </xf>
    <xf numFmtId="0" fontId="9" fillId="0" borderId="0" xfId="0" applyFont="1" applyBorder="1" applyAlignment="1">
      <alignment vertical="center"/>
    </xf>
    <xf numFmtId="0" fontId="4" fillId="34" borderId="29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9" fontId="49" fillId="0" borderId="0" xfId="42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38" fontId="4" fillId="0" borderId="34" xfId="48" applyFont="1" applyFill="1" applyBorder="1" applyAlignment="1">
      <alignment vertical="center"/>
    </xf>
    <xf numFmtId="38" fontId="4" fillId="0" borderId="23" xfId="48" applyFont="1" applyFill="1" applyBorder="1" applyAlignment="1">
      <alignment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38" fontId="0" fillId="0" borderId="45" xfId="0" applyNumberFormat="1" applyFill="1" applyBorder="1" applyAlignment="1">
      <alignment vertical="center"/>
    </xf>
    <xf numFmtId="38" fontId="0" fillId="0" borderId="36" xfId="0" applyNumberForma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8" fontId="0" fillId="35" borderId="45" xfId="0" applyNumberFormat="1" applyFill="1" applyBorder="1" applyAlignment="1">
      <alignment vertical="center"/>
    </xf>
    <xf numFmtId="38" fontId="0" fillId="35" borderId="36" xfId="0" applyNumberFormat="1" applyFill="1" applyBorder="1" applyAlignment="1">
      <alignment vertical="center"/>
    </xf>
    <xf numFmtId="38" fontId="4" fillId="0" borderId="46" xfId="48" applyFont="1" applyFill="1" applyBorder="1" applyAlignment="1">
      <alignment vertical="center"/>
    </xf>
    <xf numFmtId="38" fontId="4" fillId="0" borderId="47" xfId="48" applyFont="1" applyFill="1" applyBorder="1" applyAlignment="1">
      <alignment vertical="center"/>
    </xf>
    <xf numFmtId="0" fontId="4" fillId="0" borderId="3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46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38" fontId="4" fillId="0" borderId="34" xfId="48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49" xfId="48" applyFont="1" applyBorder="1" applyAlignment="1">
      <alignment vertical="center"/>
    </xf>
    <xf numFmtId="38" fontId="4" fillId="0" borderId="28" xfId="48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38" fontId="4" fillId="0" borderId="46" xfId="48" applyFont="1" applyBorder="1" applyAlignment="1">
      <alignment vertical="center"/>
    </xf>
    <xf numFmtId="38" fontId="4" fillId="0" borderId="47" xfId="48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38" fontId="4" fillId="0" borderId="49" xfId="48" applyFont="1" applyFill="1" applyBorder="1" applyAlignment="1">
      <alignment vertical="center"/>
    </xf>
    <xf numFmtId="38" fontId="4" fillId="0" borderId="28" xfId="48" applyFont="1" applyFill="1" applyBorder="1" applyAlignment="1">
      <alignment vertical="center"/>
    </xf>
    <xf numFmtId="38" fontId="4" fillId="36" borderId="34" xfId="48" applyFont="1" applyFill="1" applyBorder="1" applyAlignment="1">
      <alignment vertical="center"/>
    </xf>
    <xf numFmtId="38" fontId="4" fillId="36" borderId="23" xfId="48" applyFont="1" applyFill="1" applyBorder="1" applyAlignment="1">
      <alignment vertical="center"/>
    </xf>
    <xf numFmtId="0" fontId="4" fillId="0" borderId="55" xfId="0" applyFont="1" applyBorder="1" applyAlignment="1">
      <alignment vertical="center" textRotation="255" wrapText="1"/>
    </xf>
    <xf numFmtId="0" fontId="0" fillId="0" borderId="56" xfId="0" applyBorder="1" applyAlignment="1">
      <alignment vertical="center" textRotation="255" wrapText="1"/>
    </xf>
    <xf numFmtId="0" fontId="0" fillId="0" borderId="57" xfId="0" applyBorder="1" applyAlignment="1">
      <alignment vertical="center" textRotation="255" wrapText="1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36" borderId="34" xfId="0" applyFont="1" applyFill="1" applyBorder="1" applyAlignment="1">
      <alignment vertical="center"/>
    </xf>
    <xf numFmtId="0" fontId="4" fillId="36" borderId="23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5" fillId="0" borderId="55" xfId="0" applyFont="1" applyBorder="1" applyAlignment="1">
      <alignment vertical="center" textRotation="255" wrapText="1"/>
    </xf>
    <xf numFmtId="0" fontId="5" fillId="0" borderId="56" xfId="0" applyFont="1" applyBorder="1" applyAlignment="1">
      <alignment vertical="center" textRotation="255" wrapText="1"/>
    </xf>
    <xf numFmtId="0" fontId="5" fillId="0" borderId="57" xfId="0" applyFont="1" applyBorder="1" applyAlignment="1">
      <alignment vertical="center" textRotation="255" wrapText="1"/>
    </xf>
    <xf numFmtId="0" fontId="12" fillId="33" borderId="34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38" fontId="4" fillId="0" borderId="18" xfId="48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8" fillId="0" borderId="30" xfId="0" applyFont="1" applyBorder="1" applyAlignment="1">
      <alignment horizontal="righ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3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4.00390625" style="2" customWidth="1"/>
    <col min="2" max="2" width="9.28125" style="2" customWidth="1"/>
    <col min="3" max="3" width="12.28125" style="2" customWidth="1"/>
    <col min="4" max="4" width="4.7109375" style="2" customWidth="1"/>
    <col min="5" max="5" width="3.140625" style="2" customWidth="1"/>
    <col min="6" max="6" width="4.57421875" style="2" customWidth="1"/>
    <col min="7" max="7" width="2.57421875" style="2" customWidth="1"/>
    <col min="8" max="8" width="11.57421875" style="2" customWidth="1"/>
    <col min="9" max="9" width="2.57421875" style="2" customWidth="1"/>
    <col min="10" max="10" width="13.421875" style="2" customWidth="1"/>
    <col min="11" max="11" width="4.57421875" style="2" customWidth="1"/>
    <col min="12" max="12" width="3.28125" style="2" customWidth="1"/>
    <col min="13" max="13" width="2.8515625" style="2" customWidth="1"/>
    <col min="14" max="14" width="3.00390625" style="2" customWidth="1"/>
    <col min="15" max="15" width="3.8515625" style="2" customWidth="1"/>
    <col min="16" max="16" width="4.421875" style="2" customWidth="1"/>
    <col min="17" max="17" width="10.57421875" style="2" customWidth="1"/>
    <col min="18" max="18" width="4.140625" style="2" customWidth="1"/>
    <col min="19" max="19" width="2.00390625" style="2" customWidth="1"/>
    <col min="20" max="20" width="3.8515625" style="2" customWidth="1"/>
    <col min="21" max="21" width="8.00390625" style="60" bestFit="1" customWidth="1"/>
    <col min="22" max="22" width="4.140625" style="60" bestFit="1" customWidth="1"/>
    <col min="23" max="30" width="2.8515625" style="2" customWidth="1"/>
    <col min="31" max="36" width="3.28125" style="2" customWidth="1"/>
    <col min="37" max="137" width="3.8515625" style="2" customWidth="1"/>
    <col min="138" max="16384" width="9.00390625" style="2" customWidth="1"/>
  </cols>
  <sheetData>
    <row r="1" ht="12"/>
    <row r="2" spans="2:22" ht="18.75" customHeight="1">
      <c r="B2" s="26" t="s">
        <v>31</v>
      </c>
      <c r="D2" s="27" t="s">
        <v>32</v>
      </c>
      <c r="K2" s="56" t="s">
        <v>85</v>
      </c>
      <c r="L2" s="139"/>
      <c r="M2" s="181"/>
      <c r="N2" s="181"/>
      <c r="O2" s="181"/>
      <c r="P2" s="181"/>
      <c r="Q2" s="181"/>
      <c r="R2" s="140"/>
      <c r="U2" s="60" t="s">
        <v>108</v>
      </c>
      <c r="V2" s="61">
        <v>0.1</v>
      </c>
    </row>
    <row r="3" spans="2:22" ht="13.5" customHeight="1">
      <c r="B3" s="27" t="s">
        <v>112</v>
      </c>
      <c r="K3" s="174" t="s">
        <v>84</v>
      </c>
      <c r="L3" s="171" t="s">
        <v>86</v>
      </c>
      <c r="M3" s="172"/>
      <c r="N3" s="172"/>
      <c r="O3" s="172"/>
      <c r="P3" s="172"/>
      <c r="Q3" s="172"/>
      <c r="R3" s="173"/>
      <c r="U3" s="62"/>
      <c r="V3" s="62"/>
    </row>
    <row r="4" spans="11:23" ht="14.25" customHeight="1">
      <c r="K4" s="175"/>
      <c r="L4" s="171" t="s">
        <v>83</v>
      </c>
      <c r="M4" s="172"/>
      <c r="N4" s="172"/>
      <c r="O4" s="172"/>
      <c r="P4" s="172"/>
      <c r="Q4" s="172"/>
      <c r="R4" s="173"/>
      <c r="S4" s="4"/>
      <c r="T4" s="4"/>
      <c r="U4" s="63"/>
      <c r="V4" s="63"/>
      <c r="W4" s="4"/>
    </row>
    <row r="5" spans="11:23" ht="18" customHeight="1">
      <c r="K5" s="176" t="s">
        <v>82</v>
      </c>
      <c r="L5" s="176"/>
      <c r="M5" s="176"/>
      <c r="N5" s="176"/>
      <c r="O5" s="176"/>
      <c r="P5" s="176"/>
      <c r="Q5" s="176"/>
      <c r="R5" s="25"/>
      <c r="S5" s="4"/>
      <c r="T5" s="4"/>
      <c r="U5" s="62"/>
      <c r="V5" s="62"/>
      <c r="W5" s="4"/>
    </row>
    <row r="6" spans="11:23" ht="13.5" customHeight="1">
      <c r="K6" s="24"/>
      <c r="L6" s="24"/>
      <c r="M6" s="25"/>
      <c r="N6" s="25"/>
      <c r="O6" s="25"/>
      <c r="P6" s="25"/>
      <c r="Q6" s="25"/>
      <c r="R6" s="25"/>
      <c r="S6" s="4"/>
      <c r="T6" s="4"/>
      <c r="U6" s="62"/>
      <c r="V6" s="62"/>
      <c r="W6" s="4"/>
    </row>
    <row r="7" spans="1:23" ht="22.5" customHeight="1">
      <c r="A7" s="180" t="s">
        <v>77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4"/>
      <c r="T7" s="4"/>
      <c r="W7" s="4"/>
    </row>
    <row r="8" spans="2:23" ht="11.25" customHeight="1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47"/>
      <c r="O8" s="47"/>
      <c r="P8" s="47"/>
      <c r="Q8" s="31"/>
      <c r="R8" s="31"/>
      <c r="S8" s="4"/>
      <c r="T8" s="4"/>
      <c r="W8" s="4"/>
    </row>
    <row r="9" spans="2:23" ht="13.5" customHeight="1">
      <c r="B9" s="26" t="s">
        <v>33</v>
      </c>
      <c r="K9" s="28" t="s">
        <v>74</v>
      </c>
      <c r="L9" s="24"/>
      <c r="M9" s="25"/>
      <c r="N9" s="25"/>
      <c r="O9" s="25"/>
      <c r="P9" s="25"/>
      <c r="Q9" s="25"/>
      <c r="R9" s="25"/>
      <c r="S9" s="4"/>
      <c r="T9" s="4"/>
      <c r="W9" s="4"/>
    </row>
    <row r="10" spans="2:23" ht="13.5" customHeight="1">
      <c r="B10" s="28" t="s">
        <v>87</v>
      </c>
      <c r="K10" s="26" t="s">
        <v>79</v>
      </c>
      <c r="L10" s="24"/>
      <c r="M10" s="25"/>
      <c r="N10" s="25"/>
      <c r="O10" s="25"/>
      <c r="P10" s="25"/>
      <c r="Q10" s="25"/>
      <c r="R10" s="25"/>
      <c r="S10" s="4"/>
      <c r="T10" s="4"/>
      <c r="W10" s="4"/>
    </row>
    <row r="11" spans="2:23" ht="20.25" customHeight="1">
      <c r="B11" s="28"/>
      <c r="C11" s="182" t="s">
        <v>81</v>
      </c>
      <c r="D11" s="182"/>
      <c r="K11" s="26" t="s">
        <v>75</v>
      </c>
      <c r="L11" s="24"/>
      <c r="M11" s="25"/>
      <c r="N11" s="25"/>
      <c r="O11" s="25"/>
      <c r="P11" s="25"/>
      <c r="Q11" s="25"/>
      <c r="R11" s="25"/>
      <c r="S11" s="4"/>
      <c r="T11" s="4"/>
      <c r="W11" s="4"/>
    </row>
    <row r="12" spans="11:23" ht="13.5" customHeight="1">
      <c r="K12" s="24"/>
      <c r="L12" s="24"/>
      <c r="M12" s="25"/>
      <c r="N12" s="25"/>
      <c r="O12" s="25"/>
      <c r="P12" s="25"/>
      <c r="Q12" s="48" t="s">
        <v>88</v>
      </c>
      <c r="R12" s="25"/>
      <c r="S12" s="4"/>
      <c r="T12" s="4"/>
      <c r="W12" s="4"/>
    </row>
    <row r="13" spans="1:23" ht="13.5" customHeight="1">
      <c r="A13" s="183" t="s">
        <v>34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4"/>
      <c r="T13" s="4"/>
      <c r="W13" s="4"/>
    </row>
    <row r="14" spans="3:23" ht="13.5" customHeight="1">
      <c r="C14" s="29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47"/>
      <c r="O14" s="47"/>
      <c r="P14" s="47"/>
      <c r="Q14" s="25"/>
      <c r="R14" s="25"/>
      <c r="S14" s="4"/>
      <c r="T14" s="4"/>
      <c r="W14" s="4"/>
    </row>
    <row r="15" spans="1:23" ht="13.5" customHeight="1">
      <c r="A15" s="183" t="s">
        <v>35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4"/>
      <c r="T15" s="4"/>
      <c r="W15" s="4"/>
    </row>
    <row r="16" spans="1:23" ht="13.5" customHeight="1">
      <c r="A16" s="30" t="s">
        <v>105</v>
      </c>
      <c r="K16" s="24"/>
      <c r="L16" s="24"/>
      <c r="M16" s="25"/>
      <c r="N16" s="25"/>
      <c r="O16" s="25"/>
      <c r="P16" s="25"/>
      <c r="Q16" s="25"/>
      <c r="R16" s="25"/>
      <c r="S16" s="4"/>
      <c r="T16" s="4"/>
      <c r="W16" s="4"/>
    </row>
    <row r="17" spans="2:23" ht="36.75" customHeight="1"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4"/>
      <c r="T17" s="4"/>
      <c r="W17" s="4"/>
    </row>
    <row r="18" spans="1:8" ht="12.75" customHeight="1">
      <c r="A18" s="52" t="s">
        <v>36</v>
      </c>
      <c r="B18" s="47"/>
      <c r="C18" s="47"/>
      <c r="D18" s="47"/>
      <c r="E18" s="47"/>
      <c r="F18" s="47"/>
      <c r="G18" s="47"/>
      <c r="H18" s="47"/>
    </row>
    <row r="19" spans="2:10" ht="12.75" customHeight="1">
      <c r="B19" s="144"/>
      <c r="C19" s="144"/>
      <c r="D19" s="144"/>
      <c r="E19" s="144"/>
      <c r="F19" s="144"/>
      <c r="G19" s="144"/>
      <c r="H19" s="144"/>
      <c r="I19" s="144"/>
      <c r="J19" s="144"/>
    </row>
    <row r="20" spans="1:18" ht="12.75" customHeight="1" thickBot="1">
      <c r="A20" s="54" t="s">
        <v>42</v>
      </c>
      <c r="B20" s="43"/>
      <c r="C20" s="43"/>
      <c r="D20" s="43"/>
      <c r="E20" s="43"/>
      <c r="F20" s="43"/>
      <c r="G20" s="43"/>
      <c r="H20" s="43"/>
      <c r="I20" s="43"/>
      <c r="J20" s="43"/>
      <c r="K20" s="38"/>
      <c r="L20" s="38"/>
      <c r="Q20" s="41"/>
      <c r="R20" s="41"/>
    </row>
    <row r="21" spans="2:18" ht="15" customHeight="1">
      <c r="B21" s="147"/>
      <c r="C21" s="148"/>
      <c r="D21" s="90" t="s">
        <v>2</v>
      </c>
      <c r="E21" s="90"/>
      <c r="F21" s="90"/>
      <c r="G21" s="90"/>
      <c r="H21" s="90"/>
      <c r="I21" s="90"/>
      <c r="J21" s="91"/>
      <c r="K21" s="55"/>
      <c r="L21" s="177" t="s">
        <v>37</v>
      </c>
      <c r="M21" s="178"/>
      <c r="N21" s="178"/>
      <c r="O21" s="178"/>
      <c r="P21" s="178"/>
      <c r="Q21" s="178"/>
      <c r="R21" s="179"/>
    </row>
    <row r="22" spans="2:18" ht="15" customHeight="1">
      <c r="B22" s="149"/>
      <c r="C22" s="150"/>
      <c r="D22" s="90" t="s">
        <v>67</v>
      </c>
      <c r="E22" s="90"/>
      <c r="F22" s="90"/>
      <c r="G22" s="90"/>
      <c r="H22" s="90"/>
      <c r="I22" s="90"/>
      <c r="J22" s="91"/>
      <c r="K22" s="32"/>
      <c r="L22" s="145" t="s">
        <v>69</v>
      </c>
      <c r="M22" s="90"/>
      <c r="N22" s="90"/>
      <c r="O22" s="90"/>
      <c r="P22" s="90"/>
      <c r="Q22" s="90"/>
      <c r="R22" s="146"/>
    </row>
    <row r="23" spans="2:18" ht="15" customHeight="1">
      <c r="B23" s="149"/>
      <c r="C23" s="150"/>
      <c r="D23" s="90" t="s">
        <v>3</v>
      </c>
      <c r="E23" s="90"/>
      <c r="F23" s="90"/>
      <c r="G23" s="90"/>
      <c r="H23" s="90"/>
      <c r="I23" s="90"/>
      <c r="J23" s="91"/>
      <c r="K23" s="32"/>
      <c r="L23" s="145" t="s">
        <v>38</v>
      </c>
      <c r="M23" s="90"/>
      <c r="N23" s="90"/>
      <c r="O23" s="90"/>
      <c r="P23" s="90"/>
      <c r="Q23" s="90"/>
      <c r="R23" s="146"/>
    </row>
    <row r="24" spans="2:18" ht="15" customHeight="1">
      <c r="B24" s="149"/>
      <c r="C24" s="150"/>
      <c r="D24" s="90" t="s">
        <v>68</v>
      </c>
      <c r="E24" s="90"/>
      <c r="F24" s="90"/>
      <c r="G24" s="90"/>
      <c r="H24" s="90"/>
      <c r="I24" s="90"/>
      <c r="J24" s="91"/>
      <c r="K24" s="32"/>
      <c r="L24" s="145" t="s">
        <v>70</v>
      </c>
      <c r="M24" s="90"/>
      <c r="N24" s="90"/>
      <c r="O24" s="90"/>
      <c r="P24" s="90"/>
      <c r="Q24" s="90"/>
      <c r="R24" s="146"/>
    </row>
    <row r="25" spans="2:18" ht="14.25" customHeight="1">
      <c r="B25" s="149"/>
      <c r="C25" s="150"/>
      <c r="D25" s="90" t="s">
        <v>43</v>
      </c>
      <c r="E25" s="90"/>
      <c r="F25" s="90"/>
      <c r="G25" s="90"/>
      <c r="H25" s="90"/>
      <c r="I25" s="90"/>
      <c r="J25" s="91"/>
      <c r="K25" s="32"/>
      <c r="L25" s="145" t="s">
        <v>39</v>
      </c>
      <c r="M25" s="90"/>
      <c r="N25" s="90"/>
      <c r="O25" s="90"/>
      <c r="P25" s="90"/>
      <c r="Q25" s="90"/>
      <c r="R25" s="146"/>
    </row>
    <row r="26" spans="2:18" ht="15" customHeight="1">
      <c r="B26" s="149"/>
      <c r="C26" s="150"/>
      <c r="D26" s="90" t="s">
        <v>4</v>
      </c>
      <c r="E26" s="90"/>
      <c r="F26" s="90"/>
      <c r="G26" s="90"/>
      <c r="H26" s="90"/>
      <c r="I26" s="90"/>
      <c r="J26" s="91"/>
      <c r="K26" s="32"/>
      <c r="L26" s="145" t="s">
        <v>40</v>
      </c>
      <c r="M26" s="90"/>
      <c r="N26" s="90"/>
      <c r="O26" s="90"/>
      <c r="P26" s="90"/>
      <c r="Q26" s="90"/>
      <c r="R26" s="146"/>
    </row>
    <row r="27" spans="2:18" ht="15" customHeight="1">
      <c r="B27" s="149"/>
      <c r="C27" s="150"/>
      <c r="D27" s="90" t="s">
        <v>5</v>
      </c>
      <c r="E27" s="90"/>
      <c r="F27" s="90"/>
      <c r="G27" s="90"/>
      <c r="H27" s="90"/>
      <c r="I27" s="90"/>
      <c r="J27" s="91"/>
      <c r="K27" s="32"/>
      <c r="L27" s="145" t="s">
        <v>41</v>
      </c>
      <c r="M27" s="90"/>
      <c r="N27" s="90"/>
      <c r="O27" s="90"/>
      <c r="P27" s="90"/>
      <c r="Q27" s="90"/>
      <c r="R27" s="146"/>
    </row>
    <row r="28" spans="2:18" ht="15" customHeight="1" thickBot="1">
      <c r="B28" s="151"/>
      <c r="C28" s="152"/>
      <c r="D28" s="154" t="s">
        <v>6</v>
      </c>
      <c r="E28" s="154"/>
      <c r="F28" s="154"/>
      <c r="G28" s="154"/>
      <c r="H28" s="154"/>
      <c r="I28" s="154"/>
      <c r="J28" s="156"/>
      <c r="K28" s="18"/>
      <c r="L28" s="153" t="s">
        <v>13</v>
      </c>
      <c r="M28" s="154"/>
      <c r="N28" s="154"/>
      <c r="O28" s="154"/>
      <c r="P28" s="154"/>
      <c r="Q28" s="154"/>
      <c r="R28" s="155"/>
    </row>
    <row r="29" spans="11:12" ht="12">
      <c r="K29" s="9" t="s">
        <v>24</v>
      </c>
      <c r="L29" s="2" t="s">
        <v>25</v>
      </c>
    </row>
    <row r="30" ht="4.5" customHeight="1" thickBot="1">
      <c r="K30" s="9"/>
    </row>
    <row r="31" spans="2:19" ht="28.5" customHeight="1" thickBot="1">
      <c r="B31" s="121" t="s">
        <v>76</v>
      </c>
      <c r="C31" s="122"/>
      <c r="D31" s="125" t="s">
        <v>15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7"/>
      <c r="P31" s="118" t="s">
        <v>109</v>
      </c>
      <c r="Q31" s="119"/>
      <c r="R31" s="120"/>
      <c r="S31" s="6"/>
    </row>
    <row r="32" spans="1:20" ht="21" customHeight="1">
      <c r="A32" s="136" t="s">
        <v>45</v>
      </c>
      <c r="B32" s="114" t="s">
        <v>49</v>
      </c>
      <c r="C32" s="115"/>
      <c r="D32" s="130" t="s">
        <v>111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15"/>
      <c r="P32" s="103">
        <f>ROUNDDOWN(210000*(1+V2),0)</f>
        <v>231000</v>
      </c>
      <c r="Q32" s="104"/>
      <c r="R32" s="65" t="s">
        <v>12</v>
      </c>
      <c r="S32" s="5"/>
      <c r="T32" s="5"/>
    </row>
    <row r="33" spans="1:20" ht="21" customHeight="1">
      <c r="A33" s="137"/>
      <c r="B33" s="81" t="s">
        <v>50</v>
      </c>
      <c r="C33" s="77"/>
      <c r="D33" s="75" t="s">
        <v>89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7"/>
      <c r="P33" s="84">
        <f>ROUNDDOWN(250000*(1+V2),0)</f>
        <v>275000</v>
      </c>
      <c r="Q33" s="85"/>
      <c r="R33" s="64" t="s">
        <v>12</v>
      </c>
      <c r="S33" s="5"/>
      <c r="T33" s="5"/>
    </row>
    <row r="34" spans="1:20" ht="21" customHeight="1">
      <c r="A34" s="137"/>
      <c r="B34" s="81" t="s">
        <v>51</v>
      </c>
      <c r="C34" s="77"/>
      <c r="D34" s="75" t="s">
        <v>90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7"/>
      <c r="P34" s="84">
        <f>ROUNDDOWN(200000*(1+V2),0)</f>
        <v>220000</v>
      </c>
      <c r="Q34" s="85"/>
      <c r="R34" s="64" t="s">
        <v>12</v>
      </c>
      <c r="S34" s="5"/>
      <c r="T34" s="5"/>
    </row>
    <row r="35" spans="1:20" ht="21" customHeight="1">
      <c r="A35" s="137"/>
      <c r="B35" s="81" t="s">
        <v>52</v>
      </c>
      <c r="C35" s="77"/>
      <c r="D35" s="75" t="s">
        <v>44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7"/>
      <c r="P35" s="134"/>
      <c r="Q35" s="135"/>
      <c r="R35" s="64" t="s">
        <v>12</v>
      </c>
      <c r="S35" s="5"/>
      <c r="T35" s="5"/>
    </row>
    <row r="36" spans="1:20" ht="21" customHeight="1">
      <c r="A36" s="137"/>
      <c r="B36" s="81" t="s">
        <v>53</v>
      </c>
      <c r="C36" s="77"/>
      <c r="D36" s="75" t="s">
        <v>7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7"/>
      <c r="P36" s="134"/>
      <c r="Q36" s="135"/>
      <c r="R36" s="64" t="s">
        <v>12</v>
      </c>
      <c r="S36" s="5"/>
      <c r="T36" s="5"/>
    </row>
    <row r="37" spans="1:20" ht="21" customHeight="1">
      <c r="A37" s="137"/>
      <c r="B37" s="81" t="s">
        <v>54</v>
      </c>
      <c r="C37" s="77"/>
      <c r="D37" s="75" t="s">
        <v>55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7"/>
      <c r="P37" s="84">
        <f>IF(SUM(P32:Q36)=0,"",ROUNDDOWN(SUM(P32:Q36)*0.2,0))</f>
        <v>145200</v>
      </c>
      <c r="Q37" s="85"/>
      <c r="R37" s="66" t="s">
        <v>12</v>
      </c>
      <c r="S37" s="5"/>
      <c r="T37" s="5"/>
    </row>
    <row r="38" spans="1:20" ht="21" customHeight="1">
      <c r="A38" s="137"/>
      <c r="B38" s="81" t="s">
        <v>8</v>
      </c>
      <c r="C38" s="77"/>
      <c r="D38" s="75" t="s">
        <v>91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7"/>
      <c r="P38" s="84">
        <f>IF(SUM(P32:Q37)=0,"",SUM(P32:Q37))</f>
        <v>871200</v>
      </c>
      <c r="Q38" s="85"/>
      <c r="R38" s="66" t="s">
        <v>12</v>
      </c>
      <c r="S38" s="5"/>
      <c r="T38" s="5"/>
    </row>
    <row r="39" spans="1:20" ht="21" customHeight="1" thickBot="1">
      <c r="A39" s="137"/>
      <c r="B39" s="116" t="s">
        <v>14</v>
      </c>
      <c r="C39" s="117"/>
      <c r="D39" s="128" t="s">
        <v>92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17"/>
      <c r="P39" s="132">
        <f>IF(P38="","",ROUNDDOWN(P38*0.3,0))</f>
        <v>261360</v>
      </c>
      <c r="Q39" s="133"/>
      <c r="R39" s="67" t="s">
        <v>12</v>
      </c>
      <c r="S39" s="5"/>
      <c r="T39" s="5"/>
    </row>
    <row r="40" spans="1:20" ht="21" customHeight="1" thickBot="1">
      <c r="A40" s="138"/>
      <c r="B40" s="78" t="s">
        <v>93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80"/>
      <c r="P40" s="96">
        <f>SUM(P38:Q39)</f>
        <v>1132560</v>
      </c>
      <c r="Q40" s="97"/>
      <c r="R40" s="68" t="s">
        <v>12</v>
      </c>
      <c r="S40" s="5"/>
      <c r="T40" s="5"/>
    </row>
    <row r="41" spans="1:20" ht="10.5" customHeight="1" thickBot="1">
      <c r="A41" s="35"/>
      <c r="B41" s="37"/>
      <c r="C41" s="37"/>
      <c r="D41" s="2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8"/>
      <c r="R41" s="5"/>
      <c r="S41" s="5"/>
      <c r="T41" s="5"/>
    </row>
    <row r="42" spans="1:20" ht="21" customHeight="1">
      <c r="A42" s="136" t="s">
        <v>46</v>
      </c>
      <c r="B42" s="114" t="s">
        <v>49</v>
      </c>
      <c r="C42" s="115"/>
      <c r="D42" s="130" t="s">
        <v>111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15"/>
      <c r="P42" s="123">
        <f>ROUNDDOWN(210000*(1+V2),0)</f>
        <v>231000</v>
      </c>
      <c r="Q42" s="124"/>
      <c r="R42" s="17" t="s">
        <v>12</v>
      </c>
      <c r="S42" s="5"/>
      <c r="T42" s="5"/>
    </row>
    <row r="43" spans="1:20" ht="21" customHeight="1">
      <c r="A43" s="137"/>
      <c r="B43" s="81" t="s">
        <v>50</v>
      </c>
      <c r="C43" s="77"/>
      <c r="D43" s="75" t="s">
        <v>90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7"/>
      <c r="P43" s="110">
        <f>ROUNDDOWN(200000*(1+V2),0)</f>
        <v>220000</v>
      </c>
      <c r="Q43" s="111"/>
      <c r="R43" s="12" t="s">
        <v>12</v>
      </c>
      <c r="S43" s="5"/>
      <c r="T43" s="5"/>
    </row>
    <row r="44" spans="1:20" ht="18.75" customHeight="1">
      <c r="A44" s="137"/>
      <c r="B44" s="81" t="s">
        <v>56</v>
      </c>
      <c r="C44" s="77"/>
      <c r="D44" s="75" t="s">
        <v>44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7"/>
      <c r="P44" s="142"/>
      <c r="Q44" s="143"/>
      <c r="R44" s="13" t="s">
        <v>12</v>
      </c>
      <c r="S44" s="5"/>
      <c r="T44" s="5"/>
    </row>
    <row r="45" spans="1:20" ht="18.75" customHeight="1">
      <c r="A45" s="137"/>
      <c r="B45" s="81" t="s">
        <v>57</v>
      </c>
      <c r="C45" s="77"/>
      <c r="D45" s="75" t="s">
        <v>7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7"/>
      <c r="P45" s="142"/>
      <c r="Q45" s="143"/>
      <c r="R45" s="12" t="s">
        <v>12</v>
      </c>
      <c r="S45" s="5"/>
      <c r="T45" s="5"/>
    </row>
    <row r="46" spans="1:20" ht="18.75" customHeight="1">
      <c r="A46" s="137"/>
      <c r="B46" s="81" t="s">
        <v>58</v>
      </c>
      <c r="C46" s="77"/>
      <c r="D46" s="75" t="s">
        <v>59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7"/>
      <c r="P46" s="110">
        <f>IF(SUM(P42:Q45)=0,"",ROUNDDOWN(SUM(P42:Q45)*0.2,0))</f>
        <v>90200</v>
      </c>
      <c r="Q46" s="111"/>
      <c r="R46" s="15" t="s">
        <v>12</v>
      </c>
      <c r="S46" s="5"/>
      <c r="T46" s="5"/>
    </row>
    <row r="47" spans="1:20" ht="18.75" customHeight="1">
      <c r="A47" s="137"/>
      <c r="B47" s="81" t="s">
        <v>8</v>
      </c>
      <c r="C47" s="77"/>
      <c r="D47" s="75" t="s">
        <v>94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7"/>
      <c r="P47" s="110">
        <f>IF(SUM(P42:Q46)=0,"",SUM(P42:Q46))</f>
        <v>541200</v>
      </c>
      <c r="Q47" s="111"/>
      <c r="R47" s="15" t="s">
        <v>12</v>
      </c>
      <c r="S47" s="5"/>
      <c r="T47" s="5"/>
    </row>
    <row r="48" spans="1:20" ht="18.75" customHeight="1" thickBot="1">
      <c r="A48" s="137"/>
      <c r="B48" s="116" t="s">
        <v>14</v>
      </c>
      <c r="C48" s="117"/>
      <c r="D48" s="128" t="s">
        <v>47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17"/>
      <c r="P48" s="112">
        <f>IF(P47="","",ROUNDDOWN(P47*0.3,0))</f>
        <v>162360</v>
      </c>
      <c r="Q48" s="113"/>
      <c r="R48" s="33" t="s">
        <v>12</v>
      </c>
      <c r="S48" s="5"/>
      <c r="T48" s="5"/>
    </row>
    <row r="49" spans="1:20" ht="18.75" customHeight="1" thickBot="1">
      <c r="A49" s="138"/>
      <c r="B49" s="78" t="s">
        <v>78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80"/>
      <c r="P49" s="101">
        <f>SUM(P47:Q48)</f>
        <v>703560</v>
      </c>
      <c r="Q49" s="102"/>
      <c r="R49" s="16" t="s">
        <v>12</v>
      </c>
      <c r="S49" s="5"/>
      <c r="T49" s="5"/>
    </row>
    <row r="50" spans="1:20" ht="7.5" customHeight="1">
      <c r="A50" s="35"/>
      <c r="B50" s="37"/>
      <c r="C50" s="37"/>
      <c r="D50" s="2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8"/>
      <c r="R50" s="5"/>
      <c r="S50" s="5"/>
      <c r="T50" s="5"/>
    </row>
    <row r="51" spans="1:20" ht="21.75" customHeight="1">
      <c r="A51" s="35"/>
      <c r="B51" s="49"/>
      <c r="C51" s="49"/>
      <c r="D51" s="2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8"/>
      <c r="R51" s="5"/>
      <c r="S51" s="5"/>
      <c r="T51" s="5"/>
    </row>
    <row r="52" spans="1:20" ht="21.75" customHeight="1">
      <c r="A52" s="35"/>
      <c r="B52" s="49"/>
      <c r="C52" s="49"/>
      <c r="D52" s="25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8"/>
      <c r="R52" s="5"/>
      <c r="S52" s="5"/>
      <c r="T52" s="5"/>
    </row>
    <row r="53" ht="12.75" thickBot="1"/>
    <row r="54" spans="2:19" ht="28.5" customHeight="1" thickBot="1">
      <c r="B54" s="121" t="s">
        <v>76</v>
      </c>
      <c r="C54" s="122"/>
      <c r="D54" s="125" t="s">
        <v>15</v>
      </c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7"/>
      <c r="P54" s="118" t="s">
        <v>109</v>
      </c>
      <c r="Q54" s="119"/>
      <c r="R54" s="120"/>
      <c r="S54" s="6"/>
    </row>
    <row r="55" spans="1:19" ht="21.75" customHeight="1">
      <c r="A55" s="136" t="s">
        <v>48</v>
      </c>
      <c r="B55" s="114" t="s">
        <v>60</v>
      </c>
      <c r="C55" s="115"/>
      <c r="D55" s="130" t="s">
        <v>106</v>
      </c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15"/>
      <c r="P55" s="123">
        <f>IF(K21="","",ROUNDDOWN(K21*6000*(1+V2),0))</f>
      </c>
      <c r="Q55" s="124"/>
      <c r="R55" s="17" t="s">
        <v>12</v>
      </c>
      <c r="S55" s="5"/>
    </row>
    <row r="56" spans="1:19" ht="21" customHeight="1">
      <c r="A56" s="137"/>
      <c r="B56" s="81" t="s">
        <v>61</v>
      </c>
      <c r="C56" s="77"/>
      <c r="D56" s="75" t="s">
        <v>95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7"/>
      <c r="P56" s="110">
        <f>IF(K26="","",ROUNDDOWN(K26*1000*(1+V2),0))</f>
      </c>
      <c r="Q56" s="111"/>
      <c r="R56" s="14" t="s">
        <v>12</v>
      </c>
      <c r="S56" s="5"/>
    </row>
    <row r="57" spans="1:22" ht="21" customHeight="1">
      <c r="A57" s="137"/>
      <c r="B57" s="81" t="s">
        <v>62</v>
      </c>
      <c r="C57" s="77"/>
      <c r="D57" s="75" t="s">
        <v>96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7"/>
      <c r="P57" s="110">
        <f>IF(K21="","",ROUNDDOWN(K21*5000*(1+V2),0))</f>
      </c>
      <c r="Q57" s="111"/>
      <c r="R57" s="14" t="s">
        <v>12</v>
      </c>
      <c r="S57" s="5"/>
      <c r="U57" s="62"/>
      <c r="V57" s="62"/>
    </row>
    <row r="58" spans="1:22" ht="21" customHeight="1">
      <c r="A58" s="137"/>
      <c r="B58" s="81" t="s">
        <v>110</v>
      </c>
      <c r="C58" s="77"/>
      <c r="D58" s="75" t="s">
        <v>97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7"/>
      <c r="P58" s="110">
        <f>IF(K23="","",ROUNDDOWN(K23*4000*(1+V2),0))</f>
      </c>
      <c r="Q58" s="111"/>
      <c r="R58" s="12" t="s">
        <v>12</v>
      </c>
      <c r="S58" s="5"/>
      <c r="U58" s="63"/>
      <c r="V58" s="63"/>
    </row>
    <row r="59" spans="1:22" ht="21" customHeight="1">
      <c r="A59" s="137"/>
      <c r="B59" s="81" t="s">
        <v>63</v>
      </c>
      <c r="C59" s="77"/>
      <c r="D59" s="75" t="s">
        <v>98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7"/>
      <c r="P59" s="110">
        <f>IF(K25="","",ROUNDDOWN(K25*4000*(1+V2),0))</f>
      </c>
      <c r="Q59" s="111"/>
      <c r="R59" s="15" t="s">
        <v>12</v>
      </c>
      <c r="S59" s="5"/>
      <c r="U59" s="62"/>
      <c r="V59" s="62"/>
    </row>
    <row r="60" spans="1:22" ht="21" customHeight="1">
      <c r="A60" s="137"/>
      <c r="B60" s="81" t="s">
        <v>64</v>
      </c>
      <c r="C60" s="77"/>
      <c r="D60" s="75" t="s">
        <v>99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7"/>
      <c r="P60" s="110">
        <f>IF(K27="","",ROUNDDOWN(K27*1000*(1+V2),0))</f>
      </c>
      <c r="Q60" s="111"/>
      <c r="R60" s="12" t="s">
        <v>12</v>
      </c>
      <c r="S60" s="5"/>
      <c r="U60" s="62"/>
      <c r="V60" s="62"/>
    </row>
    <row r="61" spans="1:22" ht="21" customHeight="1">
      <c r="A61" s="137"/>
      <c r="B61" s="81" t="s">
        <v>65</v>
      </c>
      <c r="C61" s="77"/>
      <c r="D61" s="75" t="s">
        <v>66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7"/>
      <c r="P61" s="110">
        <f>IF(SUM(P55:Q60)=0,"",ROUNDDOWN(SUM(P55:Q60)*0.2,0))</f>
      </c>
      <c r="Q61" s="111"/>
      <c r="R61" s="15" t="s">
        <v>12</v>
      </c>
      <c r="S61" s="5"/>
      <c r="U61" s="62"/>
      <c r="V61" s="62"/>
    </row>
    <row r="62" spans="1:19" ht="21" customHeight="1">
      <c r="A62" s="137"/>
      <c r="B62" s="81" t="s">
        <v>8</v>
      </c>
      <c r="C62" s="77"/>
      <c r="D62" s="75" t="s">
        <v>100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7"/>
      <c r="P62" s="110">
        <f>IF(SUM(P55:Q61)=0,"",SUM(P55:Q61))</f>
      </c>
      <c r="Q62" s="111"/>
      <c r="R62" s="15" t="s">
        <v>12</v>
      </c>
      <c r="S62" s="5"/>
    </row>
    <row r="63" spans="1:19" ht="21" customHeight="1" thickBot="1">
      <c r="A63" s="137"/>
      <c r="B63" s="116" t="s">
        <v>14</v>
      </c>
      <c r="C63" s="117"/>
      <c r="D63" s="128" t="s">
        <v>92</v>
      </c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17"/>
      <c r="P63" s="112">
        <f>IF(P62="","",ROUNDDOWN(P62*0.3,0))</f>
      </c>
      <c r="Q63" s="113"/>
      <c r="R63" s="33" t="s">
        <v>12</v>
      </c>
      <c r="S63" s="5"/>
    </row>
    <row r="64" spans="1:19" ht="21" customHeight="1" thickBot="1">
      <c r="A64" s="138"/>
      <c r="B64" s="78" t="s">
        <v>101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80"/>
      <c r="P64" s="101">
        <f>SUM(P62:Q63)</f>
        <v>0</v>
      </c>
      <c r="Q64" s="102"/>
      <c r="R64" s="33" t="s">
        <v>12</v>
      </c>
      <c r="S64" s="5"/>
    </row>
    <row r="65" spans="1:19" ht="9.75" customHeight="1" thickBot="1">
      <c r="A65" s="35"/>
      <c r="B65" s="37"/>
      <c r="C65" s="37"/>
      <c r="D65" s="25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8"/>
      <c r="R65" s="5"/>
      <c r="S65" s="5"/>
    </row>
    <row r="66" spans="2:19" ht="20.25" customHeight="1" hidden="1">
      <c r="B66" s="105"/>
      <c r="C66" s="106"/>
      <c r="D66" s="141" t="s">
        <v>44</v>
      </c>
      <c r="E66" s="141"/>
      <c r="F66" s="141"/>
      <c r="G66" s="141"/>
      <c r="H66" s="141"/>
      <c r="I66" s="141"/>
      <c r="J66" s="141"/>
      <c r="K66" s="141"/>
      <c r="L66" s="141"/>
      <c r="M66" s="141"/>
      <c r="N66" s="57"/>
      <c r="O66" s="57"/>
      <c r="P66" s="57"/>
      <c r="Q66" s="50"/>
      <c r="R66" s="42" t="s">
        <v>12</v>
      </c>
      <c r="S66" s="5"/>
    </row>
    <row r="67" spans="1:19" ht="20.25" customHeight="1">
      <c r="A67" s="157" t="s">
        <v>71</v>
      </c>
      <c r="B67" s="114" t="s">
        <v>60</v>
      </c>
      <c r="C67" s="115"/>
      <c r="D67" s="107" t="s">
        <v>107</v>
      </c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9"/>
      <c r="P67" s="103">
        <f>IF(K22="","",ROUNDDOWN(K22*6000*(1+V2),0))</f>
      </c>
      <c r="Q67" s="104"/>
      <c r="R67" s="69" t="s">
        <v>12</v>
      </c>
      <c r="S67" s="5"/>
    </row>
    <row r="68" spans="1:19" ht="20.25" customHeight="1">
      <c r="A68" s="158"/>
      <c r="B68" s="81" t="s">
        <v>72</v>
      </c>
      <c r="C68" s="77"/>
      <c r="D68" s="98" t="s">
        <v>102</v>
      </c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100"/>
      <c r="P68" s="84">
        <f>IF(K24="","",ROUNDDOWN(K24*4000*(1+V2),0))</f>
      </c>
      <c r="Q68" s="85"/>
      <c r="R68" s="64" t="s">
        <v>12</v>
      </c>
      <c r="S68" s="5"/>
    </row>
    <row r="69" spans="1:19" ht="20.25" customHeight="1">
      <c r="A69" s="158"/>
      <c r="B69" s="81" t="s">
        <v>73</v>
      </c>
      <c r="C69" s="77"/>
      <c r="D69" s="75" t="s">
        <v>80</v>
      </c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7"/>
      <c r="P69" s="84">
        <f>IF(SUM(P67:Q68)=0,"",ROUNDDOWN(SUM(P67:Q68)*0.2,0))</f>
      </c>
      <c r="Q69" s="85"/>
      <c r="R69" s="66" t="s">
        <v>12</v>
      </c>
      <c r="S69" s="5"/>
    </row>
    <row r="70" spans="1:19" ht="20.25" customHeight="1">
      <c r="A70" s="158"/>
      <c r="B70" s="81" t="s">
        <v>8</v>
      </c>
      <c r="C70" s="77"/>
      <c r="D70" s="75" t="s">
        <v>103</v>
      </c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7"/>
      <c r="P70" s="84">
        <f>IF(SUM(P67:Q69)=0,"",SUM(P67:Q69))</f>
      </c>
      <c r="Q70" s="85"/>
      <c r="R70" s="66" t="s">
        <v>12</v>
      </c>
      <c r="S70" s="5"/>
    </row>
    <row r="71" spans="1:19" ht="20.25" customHeight="1" thickBot="1">
      <c r="A71" s="158"/>
      <c r="B71" s="116" t="s">
        <v>14</v>
      </c>
      <c r="C71" s="117"/>
      <c r="D71" s="128" t="s">
        <v>92</v>
      </c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17"/>
      <c r="P71" s="132">
        <f>IF(P70="","",ROUNDDOWN(P70*0.3,0))</f>
      </c>
      <c r="Q71" s="133"/>
      <c r="R71" s="67" t="s">
        <v>12</v>
      </c>
      <c r="S71" s="5"/>
    </row>
    <row r="72" spans="1:19" ht="20.25" customHeight="1" thickBot="1">
      <c r="A72" s="159"/>
      <c r="B72" s="78" t="s">
        <v>104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80"/>
      <c r="P72" s="96">
        <f>SUM(P70:Q71)</f>
        <v>0</v>
      </c>
      <c r="Q72" s="97"/>
      <c r="R72" s="70" t="s">
        <v>12</v>
      </c>
      <c r="S72" s="5"/>
    </row>
    <row r="73" spans="1:19" ht="20.25" customHeight="1">
      <c r="A73" s="53"/>
      <c r="B73" s="49"/>
      <c r="C73" s="49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71"/>
      <c r="Q73" s="72"/>
      <c r="R73" s="73"/>
      <c r="S73" s="5"/>
    </row>
    <row r="74" spans="1:18" ht="16.5" customHeight="1">
      <c r="A74" s="35"/>
      <c r="C74" s="1" t="s">
        <v>16</v>
      </c>
      <c r="P74" s="74"/>
      <c r="Q74" s="74"/>
      <c r="R74" s="74"/>
    </row>
    <row r="75" spans="1:18" ht="21" customHeight="1">
      <c r="A75" s="35"/>
      <c r="B75" s="139" t="s">
        <v>17</v>
      </c>
      <c r="C75" s="140"/>
      <c r="D75" s="160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2"/>
    </row>
    <row r="76" spans="1:18" ht="21" customHeight="1">
      <c r="A76" s="35"/>
      <c r="B76" s="139" t="s">
        <v>18</v>
      </c>
      <c r="C76" s="140"/>
      <c r="D76" s="39"/>
      <c r="E76" s="41" t="s">
        <v>9</v>
      </c>
      <c r="F76" s="11"/>
      <c r="G76" s="90" t="s">
        <v>0</v>
      </c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1"/>
    </row>
    <row r="77" spans="1:18" ht="21" customHeight="1">
      <c r="A77" s="35"/>
      <c r="B77" s="139" t="s">
        <v>19</v>
      </c>
      <c r="C77" s="140"/>
      <c r="D77" s="11"/>
      <c r="E77" s="90" t="s">
        <v>1</v>
      </c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1"/>
    </row>
    <row r="78" spans="1:19" ht="21" customHeight="1">
      <c r="A78" s="35"/>
      <c r="B78" s="92" t="s">
        <v>10</v>
      </c>
      <c r="C78" s="93"/>
      <c r="D78" s="86"/>
      <c r="E78" s="87"/>
      <c r="F78" s="88"/>
      <c r="G78" s="86"/>
      <c r="H78" s="88"/>
      <c r="I78" s="86"/>
      <c r="J78" s="88"/>
      <c r="K78" s="86"/>
      <c r="L78" s="87"/>
      <c r="M78" s="87"/>
      <c r="N78" s="87"/>
      <c r="O78" s="88"/>
      <c r="P78" s="86"/>
      <c r="Q78" s="87"/>
      <c r="R78" s="88"/>
      <c r="S78" s="7"/>
    </row>
    <row r="79" spans="1:19" ht="21" customHeight="1">
      <c r="A79" s="35"/>
      <c r="B79" s="94" t="s">
        <v>11</v>
      </c>
      <c r="C79" s="95"/>
      <c r="D79" s="82"/>
      <c r="E79" s="89"/>
      <c r="F79" s="83"/>
      <c r="G79" s="82"/>
      <c r="H79" s="83"/>
      <c r="I79" s="82"/>
      <c r="J79" s="83"/>
      <c r="K79" s="82"/>
      <c r="L79" s="89"/>
      <c r="M79" s="89"/>
      <c r="N79" s="89"/>
      <c r="O79" s="83"/>
      <c r="P79" s="82"/>
      <c r="Q79" s="89"/>
      <c r="R79" s="83"/>
      <c r="S79" s="7"/>
    </row>
    <row r="80" spans="1:20" ht="21" customHeight="1">
      <c r="A80" s="3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1:18" ht="20.25" customHeight="1" hidden="1">
      <c r="A81" s="40"/>
      <c r="B81" s="90"/>
      <c r="C81" s="91"/>
      <c r="D81" s="170" t="s">
        <v>7</v>
      </c>
      <c r="E81" s="170"/>
      <c r="F81" s="170"/>
      <c r="G81" s="170"/>
      <c r="H81" s="170"/>
      <c r="I81" s="170"/>
      <c r="J81" s="170"/>
      <c r="K81" s="170"/>
      <c r="L81" s="170"/>
      <c r="M81" s="170"/>
      <c r="N81" s="34"/>
      <c r="O81" s="34"/>
      <c r="P81" s="34"/>
      <c r="Q81" s="51"/>
      <c r="R81" s="3" t="s">
        <v>12</v>
      </c>
    </row>
    <row r="82" spans="1:2" ht="19.5" customHeight="1" hidden="1">
      <c r="A82" s="40"/>
      <c r="B82" s="2" t="s">
        <v>21</v>
      </c>
    </row>
    <row r="83" ht="9" customHeight="1">
      <c r="A83" s="40"/>
    </row>
    <row r="84" spans="1:18" ht="37.5" customHeight="1" hidden="1" thickTop="1">
      <c r="A84" s="40"/>
      <c r="B84" s="163"/>
      <c r="C84" s="164"/>
      <c r="D84" s="169" t="e">
        <f>IF(#REF!="","",ROUNDDOWN((#REF!+#REF!+#REF!+#REF!),0))</f>
        <v>#REF!</v>
      </c>
      <c r="E84" s="169"/>
      <c r="F84" s="169"/>
      <c r="G84" s="169"/>
      <c r="H84" s="169"/>
      <c r="I84" s="19" t="s">
        <v>12</v>
      </c>
      <c r="J84" s="167" t="s">
        <v>20</v>
      </c>
      <c r="K84" s="163"/>
      <c r="L84" s="163"/>
      <c r="M84" s="164"/>
      <c r="N84" s="58"/>
      <c r="O84" s="58"/>
      <c r="P84" s="58"/>
      <c r="Q84" s="46"/>
      <c r="R84" s="22" t="s">
        <v>12</v>
      </c>
    </row>
    <row r="85" spans="1:18" ht="14.25" customHeight="1" hidden="1" thickBot="1">
      <c r="A85" s="40"/>
      <c r="B85" s="165"/>
      <c r="C85" s="166"/>
      <c r="D85" s="20" t="s">
        <v>26</v>
      </c>
      <c r="E85" s="20"/>
      <c r="F85" s="20"/>
      <c r="G85" s="20"/>
      <c r="H85" s="21" t="e">
        <f>IF(D84="","",ROUNDDOWN(D84*5/105,0))</f>
        <v>#REF!</v>
      </c>
      <c r="I85" s="21" t="s">
        <v>27</v>
      </c>
      <c r="J85" s="168"/>
      <c r="K85" s="165"/>
      <c r="L85" s="165"/>
      <c r="M85" s="166"/>
      <c r="N85" s="59"/>
      <c r="O85" s="59"/>
      <c r="P85" s="59"/>
      <c r="Q85" s="21" t="e">
        <f>IF(#REF!="","",ROUNDDOWN(#REF!*5/105,0))</f>
        <v>#REF!</v>
      </c>
      <c r="R85" s="23" t="s">
        <v>27</v>
      </c>
    </row>
    <row r="86" spans="1:8" ht="12">
      <c r="A86" s="40"/>
      <c r="H86" s="10"/>
    </row>
    <row r="87" spans="1:11" ht="12" hidden="1">
      <c r="A87" s="40"/>
      <c r="K87" s="2" t="s">
        <v>30</v>
      </c>
    </row>
    <row r="88" spans="1:16" ht="13.5" customHeight="1" hidden="1">
      <c r="A88" s="40"/>
      <c r="B88" s="45"/>
      <c r="K88" s="4" t="s">
        <v>22</v>
      </c>
      <c r="L88" s="4"/>
      <c r="M88" s="4"/>
      <c r="N88" s="4"/>
      <c r="O88" s="4"/>
      <c r="P88" s="4"/>
    </row>
    <row r="89" spans="1:16" ht="13.5" customHeight="1" hidden="1">
      <c r="A89" s="40"/>
      <c r="B89" s="45"/>
      <c r="K89" s="4" t="s">
        <v>29</v>
      </c>
      <c r="L89" s="4"/>
      <c r="M89" s="4"/>
      <c r="N89" s="4"/>
      <c r="O89" s="4"/>
      <c r="P89" s="4"/>
    </row>
    <row r="90" spans="1:22" s="8" customFormat="1" ht="16.5" customHeight="1" hidden="1">
      <c r="A90" s="40"/>
      <c r="B90" s="44"/>
      <c r="I90" s="8" t="s">
        <v>28</v>
      </c>
      <c r="K90" s="4" t="s">
        <v>23</v>
      </c>
      <c r="U90" s="60"/>
      <c r="V90" s="60"/>
    </row>
    <row r="91" ht="12">
      <c r="A91" s="40"/>
    </row>
    <row r="92" ht="12">
      <c r="A92" s="40"/>
    </row>
    <row r="93" ht="12">
      <c r="A93" s="40"/>
    </row>
  </sheetData>
  <sheetProtection/>
  <mergeCells count="158">
    <mergeCell ref="D22:J22"/>
    <mergeCell ref="L22:R22"/>
    <mergeCell ref="D24:J24"/>
    <mergeCell ref="L24:R24"/>
    <mergeCell ref="L23:R23"/>
    <mergeCell ref="L27:R27"/>
    <mergeCell ref="A7:R7"/>
    <mergeCell ref="L2:R2"/>
    <mergeCell ref="C11:D11"/>
    <mergeCell ref="D25:J25"/>
    <mergeCell ref="D21:J21"/>
    <mergeCell ref="L25:R25"/>
    <mergeCell ref="D23:J23"/>
    <mergeCell ref="A13:R13"/>
    <mergeCell ref="A15:R15"/>
    <mergeCell ref="B17:R17"/>
    <mergeCell ref="D84:H84"/>
    <mergeCell ref="D78:F78"/>
    <mergeCell ref="B81:C81"/>
    <mergeCell ref="D81:M81"/>
    <mergeCell ref="D79:F79"/>
    <mergeCell ref="L3:R3"/>
    <mergeCell ref="L4:R4"/>
    <mergeCell ref="K3:K4"/>
    <mergeCell ref="K5:Q5"/>
    <mergeCell ref="L21:R21"/>
    <mergeCell ref="B77:C77"/>
    <mergeCell ref="K78:O78"/>
    <mergeCell ref="A67:A72"/>
    <mergeCell ref="D75:R75"/>
    <mergeCell ref="P71:Q71"/>
    <mergeCell ref="B84:C85"/>
    <mergeCell ref="J84:M85"/>
    <mergeCell ref="G78:H78"/>
    <mergeCell ref="I79:J79"/>
    <mergeCell ref="I78:J78"/>
    <mergeCell ref="B19:J19"/>
    <mergeCell ref="A32:A40"/>
    <mergeCell ref="D26:J26"/>
    <mergeCell ref="L26:R26"/>
    <mergeCell ref="B21:C28"/>
    <mergeCell ref="B31:C31"/>
    <mergeCell ref="D27:J27"/>
    <mergeCell ref="L28:R28"/>
    <mergeCell ref="P32:Q32"/>
    <mergeCell ref="D28:J28"/>
    <mergeCell ref="A42:A49"/>
    <mergeCell ref="B76:C76"/>
    <mergeCell ref="D66:M66"/>
    <mergeCell ref="A55:A64"/>
    <mergeCell ref="B75:C75"/>
    <mergeCell ref="G76:R76"/>
    <mergeCell ref="P44:Q44"/>
    <mergeCell ref="P45:Q45"/>
    <mergeCell ref="D44:O44"/>
    <mergeCell ref="D45:O45"/>
    <mergeCell ref="P35:Q35"/>
    <mergeCell ref="P36:Q36"/>
    <mergeCell ref="P33:Q33"/>
    <mergeCell ref="P31:R31"/>
    <mergeCell ref="P34:Q34"/>
    <mergeCell ref="D31:O31"/>
    <mergeCell ref="D32:O32"/>
    <mergeCell ref="D33:O33"/>
    <mergeCell ref="D34:O34"/>
    <mergeCell ref="D35:O35"/>
    <mergeCell ref="P39:Q39"/>
    <mergeCell ref="P40:Q40"/>
    <mergeCell ref="D39:O39"/>
    <mergeCell ref="B40:O40"/>
    <mergeCell ref="P37:Q37"/>
    <mergeCell ref="P38:Q38"/>
    <mergeCell ref="D38:O38"/>
    <mergeCell ref="P42:Q42"/>
    <mergeCell ref="P43:Q43"/>
    <mergeCell ref="D42:O42"/>
    <mergeCell ref="D43:O43"/>
    <mergeCell ref="P48:Q48"/>
    <mergeCell ref="P49:Q49"/>
    <mergeCell ref="D48:O48"/>
    <mergeCell ref="D71:O71"/>
    <mergeCell ref="P46:Q46"/>
    <mergeCell ref="P47:Q47"/>
    <mergeCell ref="D46:O46"/>
    <mergeCell ref="D47:O47"/>
    <mergeCell ref="P56:Q56"/>
    <mergeCell ref="P57:Q57"/>
    <mergeCell ref="D63:O63"/>
    <mergeCell ref="D55:O55"/>
    <mergeCell ref="B69:C69"/>
    <mergeCell ref="B70:C70"/>
    <mergeCell ref="B71:C71"/>
    <mergeCell ref="P54:R54"/>
    <mergeCell ref="B54:C54"/>
    <mergeCell ref="P55:Q55"/>
    <mergeCell ref="D54:O54"/>
    <mergeCell ref="P58:Q58"/>
    <mergeCell ref="P59:Q59"/>
    <mergeCell ref="B60:C60"/>
    <mergeCell ref="B67:C67"/>
    <mergeCell ref="B68:C68"/>
    <mergeCell ref="P60:Q60"/>
    <mergeCell ref="P61:Q61"/>
    <mergeCell ref="B46:C46"/>
    <mergeCell ref="B47:C47"/>
    <mergeCell ref="B48:C48"/>
    <mergeCell ref="B55:C55"/>
    <mergeCell ref="B56:C56"/>
    <mergeCell ref="B58:C58"/>
    <mergeCell ref="B59:C59"/>
    <mergeCell ref="P62:Q62"/>
    <mergeCell ref="P63:Q63"/>
    <mergeCell ref="B32:C32"/>
    <mergeCell ref="B37:C37"/>
    <mergeCell ref="B38:C38"/>
    <mergeCell ref="B39:C39"/>
    <mergeCell ref="B42:C42"/>
    <mergeCell ref="B63:C63"/>
    <mergeCell ref="B61:C61"/>
    <mergeCell ref="B62:C62"/>
    <mergeCell ref="P68:Q68"/>
    <mergeCell ref="P69:Q69"/>
    <mergeCell ref="D68:O68"/>
    <mergeCell ref="D69:O69"/>
    <mergeCell ref="P64:Q64"/>
    <mergeCell ref="P67:Q67"/>
    <mergeCell ref="B66:C66"/>
    <mergeCell ref="D67:O67"/>
    <mergeCell ref="D56:O56"/>
    <mergeCell ref="D57:O57"/>
    <mergeCell ref="D58:O58"/>
    <mergeCell ref="D59:O59"/>
    <mergeCell ref="D60:O60"/>
    <mergeCell ref="P72:Q72"/>
    <mergeCell ref="B64:O64"/>
    <mergeCell ref="D61:O61"/>
    <mergeCell ref="D62:O62"/>
    <mergeCell ref="B57:C57"/>
    <mergeCell ref="G79:H79"/>
    <mergeCell ref="P70:Q70"/>
    <mergeCell ref="P78:R78"/>
    <mergeCell ref="K79:O79"/>
    <mergeCell ref="P79:R79"/>
    <mergeCell ref="B72:O72"/>
    <mergeCell ref="E77:R77"/>
    <mergeCell ref="B78:C78"/>
    <mergeCell ref="B79:C79"/>
    <mergeCell ref="D70:O70"/>
    <mergeCell ref="D36:O36"/>
    <mergeCell ref="D37:O37"/>
    <mergeCell ref="B49:O49"/>
    <mergeCell ref="B33:C33"/>
    <mergeCell ref="B34:C34"/>
    <mergeCell ref="B35:C35"/>
    <mergeCell ref="B36:C36"/>
    <mergeCell ref="B43:C43"/>
    <mergeCell ref="B44:C44"/>
    <mergeCell ref="B45:C45"/>
  </mergeCells>
  <printOptions/>
  <pageMargins left="0.5905511811023623" right="0.1968503937007874" top="0.4330708661417323" bottom="0.5118110236220472" header="0.15748031496062992" footer="0.1968503937007874"/>
  <pageSetup horizontalDpi="600" verticalDpi="600" orientation="portrait" paperSize="9" scale="90" r:id="rId3"/>
  <headerFooter>
    <oddFooter>&amp;C&amp;P/&amp;N</oddFooter>
  </headerFooter>
  <rowBreaks count="1" manualBreakCount="1">
    <brk id="52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1450944145</dc:creator>
  <cp:keywords/>
  <dc:description/>
  <cp:lastModifiedBy>臨床試験支援センター</cp:lastModifiedBy>
  <cp:lastPrinted>2019-09-24T07:02:59Z</cp:lastPrinted>
  <dcterms:created xsi:type="dcterms:W3CDTF">2011-11-21T04:47:39Z</dcterms:created>
  <dcterms:modified xsi:type="dcterms:W3CDTF">2020-11-19T07:24:03Z</dcterms:modified>
  <cp:category/>
  <cp:version/>
  <cp:contentType/>
  <cp:contentStatus/>
</cp:coreProperties>
</file>